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0"/>
  </bookViews>
  <sheets>
    <sheet name="Hourly Time Card" sheetId="1" r:id="rId1"/>
  </sheets>
  <definedNames>
    <definedName name="DAYINDX">'Hourly Time Card'!#REF!</definedName>
    <definedName name="_xlnm.Print_Area" localSheetId="0">'Hourly Time Card'!$A$1:$P$39</definedName>
    <definedName name="_xlnm.Print_Area">'Hourly Time Card'!#REF!</definedName>
    <definedName name="PRINT_AREA_MI">'Hourly Time Card'!#REF!</definedName>
    <definedName name="student_worker">"student_worker"</definedName>
    <definedName name="temp_classified">"temp_classified"</definedName>
  </definedNames>
  <calcPr fullCalcOnLoad="1"/>
</workbook>
</file>

<file path=xl/comments1.xml><?xml version="1.0" encoding="utf-8"?>
<comments xmlns="http://schemas.openxmlformats.org/spreadsheetml/2006/main">
  <authors>
    <author>Mike Hall</author>
    <author>College of Forestry</author>
    <author>hallmi</author>
  </authors>
  <commentList>
    <comment ref="K2" authorId="0">
      <text>
        <r>
          <rPr>
            <b/>
            <sz val="8"/>
            <rFont val="Tahoma"/>
            <family val="0"/>
          </rPr>
          <t>Insert ending month (and year) -- The beginning month will change automatically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Example:  January</t>
        </r>
      </text>
    </comment>
    <comment ref="N2" authorId="1">
      <text>
        <r>
          <rPr>
            <b/>
            <sz val="8"/>
            <rFont val="Tahoma"/>
            <family val="0"/>
          </rPr>
          <t>Insert Current Year</t>
        </r>
        <r>
          <rPr>
            <sz val="8"/>
            <rFont val="Tahoma"/>
            <family val="0"/>
          </rPr>
          <t xml:space="preserve">
YYYY</t>
        </r>
      </text>
    </comment>
    <comment ref="D4" authorId="2">
      <text>
        <r>
          <rPr>
            <b/>
            <sz val="8"/>
            <rFont val="Tahoma"/>
            <family val="0"/>
          </rPr>
          <t xml:space="preserve">Insert Last Name
</t>
        </r>
      </text>
    </comment>
    <comment ref="J4" authorId="2">
      <text>
        <r>
          <rPr>
            <b/>
            <sz val="8"/>
            <rFont val="Tahoma"/>
            <family val="0"/>
          </rPr>
          <t>Insert First Name</t>
        </r>
      </text>
    </comment>
    <comment ref="E6" authorId="0">
      <text>
        <r>
          <rPr>
            <b/>
            <sz val="8"/>
            <rFont val="Tahoma"/>
            <family val="0"/>
          </rPr>
          <t>Insert University ID Number
Example:
111-222-333</t>
        </r>
      </text>
    </comment>
    <comment ref="C21" authorId="2">
      <text>
        <r>
          <rPr>
            <b/>
            <sz val="8"/>
            <rFont val="Tahoma"/>
            <family val="0"/>
          </rPr>
          <t>Insert pay rate</t>
        </r>
      </text>
    </comment>
    <comment ref="E34" authorId="2">
      <text>
        <r>
          <rPr>
            <b/>
            <sz val="8"/>
            <rFont val="Tahoma"/>
            <family val="0"/>
          </rPr>
          <t>Insert Supervisor's
Name here</t>
        </r>
      </text>
    </comment>
    <comment ref="M34" authorId="2">
      <text>
        <r>
          <rPr>
            <b/>
            <sz val="8"/>
            <rFont val="Tahoma"/>
            <family val="0"/>
          </rPr>
          <t>Insert Supervisor's
Telephone number here
Example: 737-1234</t>
        </r>
      </text>
    </comment>
  </commentList>
</comments>
</file>

<file path=xl/sharedStrings.xml><?xml version="1.0" encoding="utf-8"?>
<sst xmlns="http://schemas.openxmlformats.org/spreadsheetml/2006/main" count="75" uniqueCount="67">
  <si>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</si>
  <si>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</si>
  <si>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</si>
  <si>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</si>
  <si>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</si>
  <si>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</si>
  <si>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</si>
  <si>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</si>
  <si>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</si>
  <si>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</si>
  <si>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</si>
  <si>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</si>
  <si>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  PAY PERIOD: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FROM:</t>
    </r>
  </si>
  <si>
    <t xml:space="preserve">   Month                         Year</t>
  </si>
  <si>
    <t xml:space="preserve">Month     </t>
  </si>
  <si>
    <t>Year</t>
  </si>
  <si>
    <t xml:space="preserve">  Name:</t>
  </si>
  <si>
    <t>FIRST NAME</t>
  </si>
  <si>
    <t xml:space="preserve">  Insert number of hours worked per day</t>
  </si>
  <si>
    <t xml:space="preserve"> Hourly Rate: </t>
  </si>
  <si>
    <t>Gross Pay:</t>
  </si>
  <si>
    <r>
      <t xml:space="preserve"> Employee Signature:</t>
    </r>
    <r>
      <rPr>
        <sz val="10"/>
        <rFont val="Arial"/>
        <family val="2"/>
      </rPr>
      <t xml:space="preserve">  </t>
    </r>
  </si>
  <si>
    <t>Department:</t>
  </si>
  <si>
    <t xml:space="preserve"> Supervisor’s printed name:</t>
  </si>
  <si>
    <r>
      <t>Telephone #:</t>
    </r>
    <r>
      <rPr>
        <sz val="10"/>
        <rFont val="Arial"/>
        <family val="2"/>
      </rPr>
      <t xml:space="preserve"> </t>
    </r>
  </si>
  <si>
    <t>jun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</si>
  <si>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</si>
  <si>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</si>
  <si>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</si>
  <si>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</si>
  <si>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</si>
  <si>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</si>
  <si>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</si>
  <si>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</si>
  <si>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</si>
  <si>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</si>
  <si>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</si>
  <si>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 xml:space="preserve">Current </t>
  </si>
  <si>
    <t>Previous</t>
  </si>
  <si>
    <t>Sunday</t>
  </si>
  <si>
    <t>Monday</t>
  </si>
  <si>
    <t>Tuesday</t>
  </si>
  <si>
    <t>Wednesday</t>
  </si>
  <si>
    <t>Thursday</t>
  </si>
  <si>
    <t>Friday</t>
  </si>
  <si>
    <t>Saturday</t>
  </si>
  <si>
    <t>Wkly Total</t>
  </si>
  <si>
    <t>DO NOT DELETE</t>
  </si>
  <si>
    <t>Emp</t>
  </si>
  <si>
    <t xml:space="preserve">Reg
Hours: </t>
  </si>
  <si>
    <t xml:space="preserve">OT 
Hours: </t>
  </si>
  <si>
    <t>15,</t>
  </si>
  <si>
    <t xml:space="preserve">                   LAST NAME
     (PLEASE COMPLETE ONLINE)   </t>
  </si>
  <si>
    <t xml:space="preserve">   Complete Online</t>
  </si>
  <si>
    <r>
      <t xml:space="preserve"> University ID Number:</t>
    </r>
    <r>
      <rPr>
        <sz val="8"/>
        <rFont val="Arial"/>
        <family val="2"/>
      </rPr>
      <t xml:space="preserve">  </t>
    </r>
  </si>
  <si>
    <t>Index</t>
  </si>
  <si>
    <t>Activity Code</t>
  </si>
  <si>
    <t>Straight Time</t>
  </si>
  <si>
    <t>Overtime</t>
  </si>
  <si>
    <t>Total Hours</t>
  </si>
  <si>
    <t xml:space="preserve">                       Supervisor’s Signature: </t>
  </si>
  <si>
    <r>
      <t>Student Worker Eligibility:</t>
    </r>
    <r>
      <rPr>
        <sz val="8"/>
        <rFont val="Arial"/>
        <family val="2"/>
      </rPr>
      <t xml:space="preserve"> To be eligible for work as a regular-student employee during term breaks, the student must have been eligible</t>
    </r>
  </si>
  <si>
    <r>
      <t xml:space="preserve">                                                </t>
    </r>
    <r>
      <rPr>
        <sz val="8"/>
        <rFont val="Arial"/>
        <family val="2"/>
      </rPr>
      <t>for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regular-student employment for the term before and must expect to be eligible for the term after the break.</t>
    </r>
  </si>
  <si>
    <r>
      <t xml:space="preserve">      Temporary Classified:</t>
    </r>
    <r>
      <rPr>
        <sz val="8"/>
        <rFont val="Arial"/>
        <family val="2"/>
      </rPr>
      <t xml:space="preserve"> Overtime must be approved by the supervisor.</t>
    </r>
  </si>
  <si>
    <t>Environmental and Molecular Toxicology</t>
  </si>
  <si>
    <t>***Completed Time Slips must be in the EMT Office by the 15th of each month. Pay day is the last working day of the month.</t>
  </si>
  <si>
    <t>April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</si>
</sst>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##\-##\-####"/>
    <numFmt numFmtId="166" formatCode="000\ \ \-\ \ 00\ \ \-\ \ 0000"/>
    <numFmt numFmtId="167" formatCode="&quot;$&quot;#,##0.00"/>
    <numFmt numFmtId="168" formatCode="[&lt;=9999999]###\-####;\(###\)\ ###\-####"/>
    <numFmt numFmtId="169" formatCode="mmmm\ d\,\ yyyy"/>
    <numFmt numFmtId="170" formatCode="mmm"/>
    <numFmt numFmtId="171" formatCode="0.0"/>
    <numFmt numFmtId="172" formatCode="0_);\(0\)"/>
    <numFmt numFmtId="173" formatCode="yyyy"/>
    <numFmt numFmtId="174" formatCode="mmm\ dd\,\ yyyy"/>
    <numFmt numFmtId="175" formatCode="000\ \ \-\ \ 000\ \ \-\ \ 000"/>
  </numFmts>
  <fonts count="54">
    <font>
      <sz val="10"/>
      <name val="Helv"/>
      <family val="0"/>
    </font>
    <font>
      <sz val="10"/>
      <name val="Arial"/>
      <family val="0"/>
    </font>
    <font>
      <b/>
      <sz val="12"/>
      <color indexed="8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Helv"/>
      <family val="0"/>
    </font>
    <font>
      <b/>
      <sz val="18"/>
      <name val="Helv"/>
      <family val="0"/>
    </font>
    <font>
      <sz val="10"/>
      <color indexed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8" fillId="0" borderId="10" xfId="0" applyFont="1" applyBorder="1" applyAlignment="1">
      <alignment horizontal="left" vertical="top"/>
    </xf>
    <xf numFmtId="37" fontId="8" fillId="0" borderId="0" xfId="0" applyFont="1" applyBorder="1" applyAlignment="1">
      <alignment horizontal="left" vertical="top"/>
    </xf>
    <xf numFmtId="37" fontId="8" fillId="0" borderId="10" xfId="0" applyFont="1" applyBorder="1" applyAlignment="1">
      <alignment horizontal="right" vertical="top"/>
    </xf>
    <xf numFmtId="37" fontId="6" fillId="0" borderId="0" xfId="0" applyFont="1" applyAlignment="1">
      <alignment/>
    </xf>
    <xf numFmtId="165" fontId="7" fillId="0" borderId="11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37" fontId="11" fillId="0" borderId="12" xfId="0" applyFont="1" applyBorder="1" applyAlignment="1">
      <alignment horizontal="left"/>
    </xf>
    <xf numFmtId="37" fontId="12" fillId="0" borderId="12" xfId="0" applyFont="1" applyBorder="1" applyAlignment="1">
      <alignment horizontal="left"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37" fontId="4" fillId="0" borderId="13" xfId="0" applyFont="1" applyBorder="1" applyAlignment="1">
      <alignment horizontal="right"/>
    </xf>
    <xf numFmtId="2" fontId="3" fillId="0" borderId="14" xfId="0" applyNumberFormat="1" applyFont="1" applyBorder="1" applyAlignment="1" applyProtection="1">
      <alignment/>
      <protection locked="0"/>
    </xf>
    <xf numFmtId="2" fontId="3" fillId="0" borderId="15" xfId="0" applyNumberFormat="1" applyFont="1" applyBorder="1" applyAlignment="1" applyProtection="1">
      <alignment/>
      <protection locked="0"/>
    </xf>
    <xf numFmtId="37" fontId="0" fillId="33" borderId="0" xfId="0" applyFill="1" applyAlignment="1">
      <alignment/>
    </xf>
    <xf numFmtId="37" fontId="17" fillId="33" borderId="0" xfId="0" applyFont="1" applyFill="1" applyAlignment="1">
      <alignment/>
    </xf>
    <xf numFmtId="37" fontId="6" fillId="0" borderId="0" xfId="0" applyFont="1" applyAlignment="1" applyProtection="1">
      <alignment/>
      <protection/>
    </xf>
    <xf numFmtId="37" fontId="0" fillId="0" borderId="16" xfId="0" applyBorder="1" applyAlignment="1">
      <alignment/>
    </xf>
    <xf numFmtId="37" fontId="15" fillId="0" borderId="13" xfId="0" applyFont="1" applyBorder="1" applyAlignment="1">
      <alignment horizontal="right" wrapText="1"/>
    </xf>
    <xf numFmtId="37" fontId="18" fillId="0" borderId="0" xfId="0" applyFont="1" applyAlignment="1">
      <alignment/>
    </xf>
    <xf numFmtId="37" fontId="0" fillId="33" borderId="0" xfId="0" applyFill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37" fontId="6" fillId="0" borderId="11" xfId="0" applyFont="1" applyBorder="1" applyAlignment="1" applyProtection="1" quotePrefix="1">
      <alignment horizontal="center"/>
      <protection/>
    </xf>
    <xf numFmtId="37" fontId="16" fillId="0" borderId="17" xfId="0" applyFont="1" applyBorder="1" applyAlignment="1">
      <alignment horizontal="center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18" xfId="0" applyNumberFormat="1" applyFont="1" applyBorder="1" applyAlignment="1" applyProtection="1">
      <alignment/>
      <protection locked="0"/>
    </xf>
    <xf numFmtId="2" fontId="3" fillId="0" borderId="19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 vertical="center"/>
    </xf>
    <xf numFmtId="2" fontId="6" fillId="0" borderId="20" xfId="0" applyNumberFormat="1" applyFont="1" applyBorder="1" applyAlignment="1" applyProtection="1">
      <alignment/>
      <protection/>
    </xf>
    <xf numFmtId="2" fontId="6" fillId="0" borderId="21" xfId="0" applyNumberFormat="1" applyFont="1" applyBorder="1" applyAlignment="1" applyProtection="1">
      <alignment/>
      <protection/>
    </xf>
    <xf numFmtId="37" fontId="7" fillId="0" borderId="22" xfId="0" applyFont="1" applyBorder="1" applyAlignment="1">
      <alignment vertical="top"/>
    </xf>
    <xf numFmtId="37" fontId="7" fillId="0" borderId="23" xfId="0" applyFont="1" applyBorder="1" applyAlignment="1">
      <alignment vertical="top"/>
    </xf>
    <xf numFmtId="37" fontId="7" fillId="0" borderId="24" xfId="0" applyFont="1" applyBorder="1" applyAlignment="1">
      <alignment vertical="top"/>
    </xf>
    <xf numFmtId="37" fontId="7" fillId="0" borderId="25" xfId="0" applyFont="1" applyBorder="1" applyAlignment="1">
      <alignment vertical="top"/>
    </xf>
    <xf numFmtId="37" fontId="7" fillId="0" borderId="14" xfId="0" applyFont="1" applyBorder="1" applyAlignment="1">
      <alignment vertical="top"/>
    </xf>
    <xf numFmtId="37" fontId="7" fillId="0" borderId="15" xfId="0" applyFont="1" applyBorder="1" applyAlignment="1">
      <alignment vertical="top"/>
    </xf>
    <xf numFmtId="37" fontId="4" fillId="0" borderId="0" xfId="0" applyFont="1" applyAlignment="1">
      <alignment horizontal="left"/>
    </xf>
    <xf numFmtId="37" fontId="4" fillId="0" borderId="0" xfId="0" applyFont="1" applyBorder="1" applyAlignment="1">
      <alignment horizontal="left"/>
    </xf>
    <xf numFmtId="37" fontId="0" fillId="0" borderId="0" xfId="0" applyAlignment="1">
      <alignment horizontal="left"/>
    </xf>
    <xf numFmtId="37" fontId="4" fillId="0" borderId="18" xfId="0" applyFont="1" applyBorder="1" applyAlignment="1">
      <alignment horizontal="left"/>
    </xf>
    <xf numFmtId="37" fontId="4" fillId="0" borderId="23" xfId="0" applyFont="1" applyBorder="1" applyAlignment="1">
      <alignment horizontal="left"/>
    </xf>
    <xf numFmtId="37" fontId="4" fillId="0" borderId="18" xfId="0" applyFont="1" applyBorder="1" applyAlignment="1" applyProtection="1">
      <alignment horizontal="left"/>
      <protection locked="0"/>
    </xf>
    <xf numFmtId="37" fontId="4" fillId="0" borderId="0" xfId="0" applyFont="1" applyFill="1" applyBorder="1" applyAlignment="1">
      <alignment horizontal="left"/>
    </xf>
    <xf numFmtId="39" fontId="4" fillId="0" borderId="18" xfId="0" applyNumberFormat="1" applyFont="1" applyBorder="1" applyAlignment="1" applyProtection="1">
      <alignment horizontal="right"/>
      <protection locked="0"/>
    </xf>
    <xf numFmtId="39" fontId="4" fillId="0" borderId="23" xfId="0" applyNumberFormat="1" applyFont="1" applyBorder="1" applyAlignment="1">
      <alignment horizontal="left"/>
    </xf>
    <xf numFmtId="39" fontId="4" fillId="0" borderId="23" xfId="0" applyNumberFormat="1" applyFont="1" applyBorder="1" applyAlignment="1" applyProtection="1">
      <alignment horizontal="left"/>
      <protection/>
    </xf>
    <xf numFmtId="37" fontId="5" fillId="0" borderId="11" xfId="0" applyFont="1" applyBorder="1" applyAlignment="1" applyProtection="1">
      <alignment horizontal="center" wrapText="1"/>
      <protection locked="0"/>
    </xf>
    <xf numFmtId="37" fontId="3" fillId="0" borderId="0" xfId="0" applyFont="1" applyAlignment="1">
      <alignment horizontal="left" vertical="top"/>
    </xf>
    <xf numFmtId="37" fontId="0" fillId="0" borderId="0" xfId="0" applyAlignment="1">
      <alignment/>
    </xf>
    <xf numFmtId="37" fontId="16" fillId="0" borderId="26" xfId="0" applyFont="1" applyBorder="1" applyAlignment="1">
      <alignment horizontal="center"/>
    </xf>
    <xf numFmtId="37" fontId="16" fillId="0" borderId="27" xfId="0" applyFont="1" applyBorder="1" applyAlignment="1">
      <alignment horizontal="center"/>
    </xf>
    <xf numFmtId="168" fontId="6" fillId="0" borderId="11" xfId="0" applyNumberFormat="1" applyFont="1" applyBorder="1" applyAlignment="1" applyProtection="1">
      <alignment horizontal="center"/>
      <protection locked="0"/>
    </xf>
    <xf numFmtId="37" fontId="2" fillId="34" borderId="13" xfId="0" applyFont="1" applyFill="1" applyBorder="1" applyAlignment="1">
      <alignment horizontal="center"/>
    </xf>
    <xf numFmtId="37" fontId="15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4" fillId="0" borderId="13" xfId="0" applyFont="1" applyBorder="1" applyAlignment="1">
      <alignment horizontal="left"/>
    </xf>
    <xf numFmtId="167" fontId="3" fillId="0" borderId="28" xfId="0" applyNumberFormat="1" applyFont="1" applyBorder="1" applyAlignment="1" applyProtection="1">
      <alignment horizontal="left"/>
      <protection locked="0"/>
    </xf>
    <xf numFmtId="37" fontId="4" fillId="0" borderId="0" xfId="0" applyFont="1" applyAlignment="1">
      <alignment horizontal="left"/>
    </xf>
    <xf numFmtId="37" fontId="6" fillId="0" borderId="11" xfId="0" applyFont="1" applyBorder="1" applyAlignment="1" applyProtection="1">
      <alignment horizontal="center"/>
      <protection locked="0"/>
    </xf>
    <xf numFmtId="37" fontId="6" fillId="0" borderId="11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37" fontId="0" fillId="0" borderId="29" xfId="0" applyBorder="1" applyAlignment="1">
      <alignment/>
    </xf>
    <xf numFmtId="174" fontId="6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39" fontId="4" fillId="0" borderId="18" xfId="0" applyNumberFormat="1" applyFont="1" applyBorder="1" applyAlignment="1">
      <alignment horizontal="center"/>
    </xf>
    <xf numFmtId="39" fontId="4" fillId="0" borderId="23" xfId="0" applyNumberFormat="1" applyFont="1" applyBorder="1" applyAlignment="1">
      <alignment horizontal="center"/>
    </xf>
    <xf numFmtId="37" fontId="6" fillId="0" borderId="11" xfId="0" applyFont="1" applyBorder="1" applyAlignment="1" applyProtection="1">
      <alignment horizontal="center"/>
      <protection locked="0"/>
    </xf>
    <xf numFmtId="37" fontId="9" fillId="0" borderId="10" xfId="0" applyFont="1" applyBorder="1" applyAlignment="1">
      <alignment horizontal="left" vertical="top" wrapText="1"/>
    </xf>
    <xf numFmtId="37" fontId="9" fillId="0" borderId="10" xfId="0" applyFont="1" applyBorder="1" applyAlignment="1">
      <alignment horizontal="left" vertical="top"/>
    </xf>
    <xf numFmtId="37" fontId="9" fillId="0" borderId="10" xfId="0" applyFont="1" applyBorder="1" applyAlignment="1">
      <alignment horizontal="right" vertical="top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167" fontId="3" fillId="0" borderId="28" xfId="0" applyNumberFormat="1" applyFont="1" applyBorder="1" applyAlignment="1">
      <alignment horizontal="center"/>
    </xf>
    <xf numFmtId="37" fontId="0" fillId="0" borderId="28" xfId="0" applyBorder="1" applyAlignment="1">
      <alignment horizontal="center"/>
    </xf>
    <xf numFmtId="37" fontId="4" fillId="0" borderId="0" xfId="0" applyFont="1" applyAlignment="1">
      <alignment horizontal="right"/>
    </xf>
    <xf numFmtId="37" fontId="10" fillId="0" borderId="0" xfId="0" applyFont="1" applyAlignment="1">
      <alignment horizontal="center" vertical="center"/>
    </xf>
    <xf numFmtId="37" fontId="5" fillId="0" borderId="11" xfId="0" applyFont="1" applyBorder="1" applyAlignment="1" applyProtection="1">
      <alignment horizontal="center" wrapText="1"/>
      <protection locked="0"/>
    </xf>
    <xf numFmtId="37" fontId="6" fillId="0" borderId="0" xfId="0" applyFont="1" applyAlignment="1">
      <alignment horizontal="left"/>
    </xf>
    <xf numFmtId="175" fontId="1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9"/>
      </font>
      <fill>
        <patternFill>
          <bgColor indexed="9"/>
        </patternFill>
      </fill>
    </dxf>
    <dxf>
      <font>
        <color indexed="10"/>
      </font>
    </dxf>
    <dxf>
      <font>
        <color indexed="9"/>
      </font>
      <fill>
        <patternFill>
          <bgColor indexed="9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38</xdr:row>
      <xdr:rowOff>0</xdr:rowOff>
    </xdr:from>
    <xdr:to>
      <xdr:col>7</xdr:col>
      <xdr:colOff>219075</xdr:colOff>
      <xdr:row>38</xdr:row>
      <xdr:rowOff>0</xdr:rowOff>
    </xdr:to>
    <xdr:sp>
      <xdr:nvSpPr>
        <xdr:cNvPr id="1" name="Line 40"/>
        <xdr:cNvSpPr>
          <a:spLocks/>
        </xdr:cNvSpPr>
      </xdr:nvSpPr>
      <xdr:spPr>
        <a:xfrm>
          <a:off x="3200400" y="9020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190500</xdr:colOff>
      <xdr:row>38</xdr:row>
      <xdr:rowOff>0</xdr:rowOff>
    </xdr:from>
    <xdr:to>
      <xdr:col>7</xdr:col>
      <xdr:colOff>190500</xdr:colOff>
      <xdr:row>38</xdr:row>
      <xdr:rowOff>0</xdr:rowOff>
    </xdr:to>
    <xdr:sp>
      <xdr:nvSpPr>
        <xdr:cNvPr id="2" name="Line 41"/>
        <xdr:cNvSpPr>
          <a:spLocks/>
        </xdr:cNvSpPr>
      </xdr:nvSpPr>
      <xdr:spPr>
        <a:xfrm>
          <a:off x="3171825" y="9020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161925</xdr:colOff>
      <xdr:row>38</xdr:row>
      <xdr:rowOff>0</xdr:rowOff>
    </xdr:from>
    <xdr:to>
      <xdr:col>13</xdr:col>
      <xdr:colOff>161925</xdr:colOff>
      <xdr:row>38</xdr:row>
      <xdr:rowOff>0</xdr:rowOff>
    </xdr:to>
    <xdr:sp>
      <xdr:nvSpPr>
        <xdr:cNvPr id="3" name="Line 42"/>
        <xdr:cNvSpPr>
          <a:spLocks/>
        </xdr:cNvSpPr>
      </xdr:nvSpPr>
      <xdr:spPr>
        <a:xfrm>
          <a:off x="5600700" y="9020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114300</xdr:colOff>
      <xdr:row>38</xdr:row>
      <xdr:rowOff>0</xdr:rowOff>
    </xdr:from>
    <xdr:to>
      <xdr:col>7</xdr:col>
      <xdr:colOff>114300</xdr:colOff>
      <xdr:row>38</xdr:row>
      <xdr:rowOff>0</xdr:rowOff>
    </xdr:to>
    <xdr:sp>
      <xdr:nvSpPr>
        <xdr:cNvPr id="4" name="Line 43"/>
        <xdr:cNvSpPr>
          <a:spLocks/>
        </xdr:cNvSpPr>
      </xdr:nvSpPr>
      <xdr:spPr>
        <a:xfrm>
          <a:off x="3095625" y="90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333375</xdr:colOff>
      <xdr:row>4</xdr:row>
      <xdr:rowOff>123825</xdr:rowOff>
    </xdr:from>
    <xdr:to>
      <xdr:col>15</xdr:col>
      <xdr:colOff>9525</xdr:colOff>
      <xdr:row>6</xdr:row>
      <xdr:rowOff>76200</xdr:rowOff>
    </xdr:to>
    <xdr:grpSp>
      <xdr:nvGrpSpPr>
        <xdr:cNvPr id="5" name="Group 39"/>
        <xdr:cNvGrpSpPr>
          <a:grpSpLocks/>
        </xdr:cNvGrpSpPr>
      </xdr:nvGrpSpPr>
      <xdr:grpSpPr>
        <a:xfrm>
          <a:off x="5295900" y="1038225"/>
          <a:ext cx="1257300" cy="447675"/>
          <a:chOff x="556" y="116"/>
          <a:chExt cx="141" cy="43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BD56"/>
  <sheetViews>
    <sheetView showGridLines="0" tabSelected="1" defaultGridColor="0" zoomScalePageLayoutView="0" colorId="22" workbookViewId="0" topLeftCell="A1">
      <selection activeCell="N2" sqref="N2"/>
    </sheetView>
  </sheetViews>
  <sheetFormatPr defaultColWidth="5.7109375" defaultRowHeight="12.75"/>
  <cols>
    <col min="1" max="1" width="7.140625" style="0" customWidth="1"/>
    <col min="2" max="2" width="5.140625" style="0" customWidth="1"/>
    <col min="3" max="3" width="7.140625" style="0" customWidth="1"/>
    <col min="4" max="4" width="5.140625" style="0" customWidth="1"/>
    <col min="5" max="5" width="7.140625" style="0" customWidth="1"/>
    <col min="6" max="6" width="5.8515625" style="0" customWidth="1"/>
    <col min="7" max="7" width="7.140625" style="0" customWidth="1"/>
    <col min="8" max="8" width="5.140625" style="0" customWidth="1"/>
    <col min="9" max="9" width="7.140625" style="0" customWidth="1"/>
    <col min="10" max="10" width="5.140625" style="0" customWidth="1"/>
    <col min="11" max="11" width="7.140625" style="0" customWidth="1"/>
    <col min="12" max="12" width="5.140625" style="0" customWidth="1"/>
    <col min="13" max="13" width="7.140625" style="0" customWidth="1"/>
    <col min="14" max="14" width="5.140625" style="0" customWidth="1"/>
    <col min="15" max="15" width="11.421875" style="0" customWidth="1"/>
    <col min="16" max="16" width="0.13671875" style="0" customWidth="1"/>
    <col min="17" max="17" width="5.7109375" style="0" customWidth="1"/>
    <col min="18" max="18" width="13.421875" style="0" customWidth="1"/>
    <col min="19" max="21" width="10.7109375" style="0" customWidth="1"/>
    <col min="22" max="24" width="7.7109375" style="0" customWidth="1"/>
    <col min="25" max="27" width="10.7109375" style="0" customWidth="1"/>
    <col min="28" max="52" width="5.7109375" style="0" customWidth="1"/>
    <col min="53" max="56" width="5.7109375" style="0" hidden="1" customWidth="1"/>
    <col min="57" max="57" width="5.7109375" style="0" customWidth="1"/>
  </cols>
  <sheetData>
    <row r="1" spans="1:56" ht="19.5" customHeight="1">
      <c r="A1" s="49" t="s">
        <v>64</v>
      </c>
      <c r="B1" s="50"/>
      <c r="C1" s="50"/>
      <c r="D1" s="50"/>
      <c r="E1" s="50"/>
      <c r="F1" s="50"/>
      <c r="G1" s="50"/>
      <c r="H1" s="50"/>
      <c r="BA1" s="16"/>
      <c r="BB1" s="17" t="s">
        <v>47</v>
      </c>
      <c r="BC1" s="16"/>
      <c r="BD1" s="16"/>
    </row>
    <row r="2" spans="3:56" ht="19.5" customHeight="1">
      <c r="C2" s="59" t="s">
        <v>12</v>
      </c>
      <c r="D2" s="59"/>
      <c r="E2" s="59"/>
      <c r="F2" s="64">
        <f>DATE(IF(BC4=12,N2-1,N2),BC4,16)</f>
        <v>40253</v>
      </c>
      <c r="G2" s="64"/>
      <c r="H2" s="64"/>
      <c r="I2" s="64"/>
      <c r="J2" s="65"/>
      <c r="K2" s="72" t="s">
        <v>66</v>
      </c>
      <c r="L2" s="73"/>
      <c r="M2" s="24" t="s">
        <v>51</v>
      </c>
      <c r="N2" s="23">
        <v>2010</v>
      </c>
      <c r="P2" s="2"/>
      <c r="BA2" s="16" t="s">
        <v>37</v>
      </c>
      <c r="BB2" s="17"/>
      <c r="BC2" s="16" t="s">
        <v>48</v>
      </c>
      <c r="BD2" s="22">
        <v>2</v>
      </c>
    </row>
    <row r="3" spans="6:56" ht="13.5" customHeight="1">
      <c r="F3" s="3"/>
      <c r="G3" s="4" t="s">
        <v>13</v>
      </c>
      <c r="I3" s="4"/>
      <c r="J3" s="4"/>
      <c r="K3" s="3"/>
      <c r="L3" s="5" t="s">
        <v>14</v>
      </c>
      <c r="M3" s="3"/>
      <c r="N3" s="3" t="s">
        <v>15</v>
      </c>
      <c r="P3" s="2"/>
      <c r="BA3" s="16">
        <f>DATE(N2,BA4,1)</f>
        <v>40269</v>
      </c>
      <c r="BB3" s="16"/>
      <c r="BC3" s="16" t="s">
        <v>38</v>
      </c>
      <c r="BD3" s="16"/>
    </row>
    <row r="4" spans="3:56" ht="19.5" customHeight="1">
      <c r="C4" s="6" t="s">
        <v>16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"/>
      <c r="BA4" s="16">
        <f>VLOOKUP(LEFT(LOWER(K2),3),BA5:BB16,2)</f>
        <v>4</v>
      </c>
      <c r="BB4" s="16"/>
      <c r="BC4" s="16">
        <f>IF(BA4=1,12,BA4-1)</f>
        <v>3</v>
      </c>
      <c r="BD4" s="16" t="str">
        <f>RIGHT(LOWER(TEXT($F$2,"mmm-dd-yyyy")),4)</f>
        <v>2010</v>
      </c>
    </row>
    <row r="5" spans="4:56" ht="19.5" customHeight="1">
      <c r="D5" s="69" t="s">
        <v>52</v>
      </c>
      <c r="E5" s="70"/>
      <c r="F5" s="70"/>
      <c r="G5" s="70"/>
      <c r="I5" s="1"/>
      <c r="J5" s="1"/>
      <c r="K5" s="71" t="s">
        <v>17</v>
      </c>
      <c r="L5" s="71"/>
      <c r="M5" s="1"/>
      <c r="N5" s="1"/>
      <c r="O5" s="1"/>
      <c r="P5" s="8"/>
      <c r="BA5" s="16" t="s">
        <v>26</v>
      </c>
      <c r="BB5" s="16">
        <v>1</v>
      </c>
      <c r="BC5" s="16" t="s">
        <v>0</v>
      </c>
      <c r="BD5" s="16"/>
    </row>
    <row r="6" spans="1:56" ht="19.5" customHeight="1">
      <c r="A6" s="79" t="s">
        <v>54</v>
      </c>
      <c r="B6" s="79"/>
      <c r="C6" s="79"/>
      <c r="D6" s="79"/>
      <c r="E6" s="80"/>
      <c r="F6" s="80"/>
      <c r="G6" s="80"/>
      <c r="H6" s="80"/>
      <c r="I6" s="80"/>
      <c r="J6" s="1"/>
      <c r="K6" s="18"/>
      <c r="L6" s="18"/>
      <c r="M6" s="18"/>
      <c r="N6" s="18"/>
      <c r="O6" s="1"/>
      <c r="P6" s="8"/>
      <c r="BA6" s="16" t="s">
        <v>27</v>
      </c>
      <c r="BB6" s="16">
        <v>2</v>
      </c>
      <c r="BC6" s="16" t="s">
        <v>1</v>
      </c>
      <c r="BD6" s="16"/>
    </row>
    <row r="7" spans="1:56" ht="13.5" customHeight="1" thickBot="1">
      <c r="A7" s="9" t="s">
        <v>18</v>
      </c>
      <c r="B7" s="9"/>
      <c r="C7" s="9"/>
      <c r="D7" s="9"/>
      <c r="E7" s="10" t="s">
        <v>53</v>
      </c>
      <c r="F7" s="9"/>
      <c r="G7" s="1"/>
      <c r="H7" s="1"/>
      <c r="I7" s="1"/>
      <c r="J7" s="1"/>
      <c r="K7" s="1"/>
      <c r="L7" s="1"/>
      <c r="M7" s="1"/>
      <c r="N7" s="1"/>
      <c r="O7" s="1"/>
      <c r="P7" s="11"/>
      <c r="BA7" s="16" t="s">
        <v>28</v>
      </c>
      <c r="BB7" s="16">
        <v>3</v>
      </c>
      <c r="BC7" s="16" t="s">
        <v>2</v>
      </c>
      <c r="BD7" s="16"/>
    </row>
    <row r="8" spans="1:56" ht="15.75" customHeight="1" thickTop="1">
      <c r="A8" s="54" t="str">
        <f>VLOOKUP(LEFT(LOWER(TEXT(F2,"mmm-dd-yyyy")),3),BA5:BC16,3)</f>
        <v>MARCH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BA8" s="16" t="s">
        <v>29</v>
      </c>
      <c r="BB8" s="16">
        <v>4</v>
      </c>
      <c r="BC8" s="16" t="s">
        <v>3</v>
      </c>
      <c r="BD8" s="16"/>
    </row>
    <row r="9" spans="1:56" ht="13.5" customHeight="1" thickBot="1">
      <c r="A9" s="51" t="s">
        <v>39</v>
      </c>
      <c r="B9" s="52"/>
      <c r="C9" s="51" t="s">
        <v>40</v>
      </c>
      <c r="D9" s="52"/>
      <c r="E9" s="51" t="s">
        <v>41</v>
      </c>
      <c r="F9" s="52"/>
      <c r="G9" s="51" t="s">
        <v>42</v>
      </c>
      <c r="H9" s="52"/>
      <c r="I9" s="51" t="s">
        <v>43</v>
      </c>
      <c r="J9" s="52"/>
      <c r="K9" s="51" t="s">
        <v>44</v>
      </c>
      <c r="L9" s="52"/>
      <c r="M9" s="51" t="s">
        <v>45</v>
      </c>
      <c r="N9" s="51"/>
      <c r="O9" s="25" t="s">
        <v>46</v>
      </c>
      <c r="BA9" s="16" t="s">
        <v>30</v>
      </c>
      <c r="BB9" s="16">
        <v>5</v>
      </c>
      <c r="BC9" s="16" t="s">
        <v>4</v>
      </c>
      <c r="BD9" s="16"/>
    </row>
    <row r="10" spans="1:56" ht="24.75" customHeight="1" thickTop="1">
      <c r="A10" s="14"/>
      <c r="B10" s="32">
        <f>IF(WEEKDAY($F$2)=1,16,"")</f>
      </c>
      <c r="C10" s="14"/>
      <c r="D10" s="32">
        <f>IF(WEEKDAY($F$2)=2,16,IF(B10&gt;0,B10+1,""))</f>
      </c>
      <c r="E10" s="14"/>
      <c r="F10" s="32">
        <f>IF(WEEKDAY($F$2)=3,16,IF(D10&gt;0,D10+1,""))</f>
        <v>16</v>
      </c>
      <c r="G10" s="14"/>
      <c r="H10" s="32">
        <f>IF(WEEKDAY($F$2)=4,16,IF(F10&gt;0,F10+1,""))</f>
        <v>17</v>
      </c>
      <c r="I10" s="14"/>
      <c r="J10" s="32">
        <f>IF(WEEKDAY($F$2)=5,16,IF(H10&gt;0,H10+1,""))</f>
        <v>18</v>
      </c>
      <c r="K10" s="14"/>
      <c r="L10" s="35">
        <f>IF(WEEKDAY($F$2)=6,16,IF(J10&gt;0,J10+1,""))</f>
        <v>19</v>
      </c>
      <c r="M10" s="14"/>
      <c r="N10" s="36">
        <f>IF(WEEKDAY($F$2)=7,16,IF(L10&gt;0,L10+1,""))</f>
        <v>20</v>
      </c>
      <c r="O10" s="30">
        <f>SUM(A10,C10,E10,G10,I10,K10,M10)</f>
        <v>0</v>
      </c>
      <c r="P10" s="21">
        <f>IF(O10&gt;40,O10-40,0)</f>
        <v>0</v>
      </c>
      <c r="BA10" s="16" t="s">
        <v>25</v>
      </c>
      <c r="BB10" s="16">
        <v>6</v>
      </c>
      <c r="BC10" s="16" t="s">
        <v>5</v>
      </c>
      <c r="BD10" s="16"/>
    </row>
    <row r="11" spans="1:56" ht="24.75" customHeight="1">
      <c r="A11" s="15"/>
      <c r="B11" s="33">
        <f>N10+1</f>
        <v>21</v>
      </c>
      <c r="C11" s="15"/>
      <c r="D11" s="33">
        <f>B11+1</f>
        <v>22</v>
      </c>
      <c r="E11" s="15"/>
      <c r="F11" s="33">
        <f>D11+1</f>
        <v>23</v>
      </c>
      <c r="G11" s="15"/>
      <c r="H11" s="33">
        <f>F11+1</f>
        <v>24</v>
      </c>
      <c r="I11" s="26"/>
      <c r="J11" s="33">
        <f>H11+1</f>
        <v>25</v>
      </c>
      <c r="K11" s="15"/>
      <c r="L11" s="33">
        <f>J11+1</f>
        <v>26</v>
      </c>
      <c r="M11" s="15"/>
      <c r="N11" s="33">
        <f>L11+1</f>
        <v>27</v>
      </c>
      <c r="O11" s="31">
        <f>SUM(A11,C11,E11,G11,I11,K11,M11)</f>
        <v>0</v>
      </c>
      <c r="P11" s="21">
        <f>IF(O11&gt;40,O11-40,0)</f>
        <v>0</v>
      </c>
      <c r="BA11" s="16" t="s">
        <v>31</v>
      </c>
      <c r="BB11" s="16">
        <v>7</v>
      </c>
      <c r="BC11" s="16" t="s">
        <v>6</v>
      </c>
      <c r="BD11" s="16"/>
    </row>
    <row r="12" spans="1:56" ht="24.75" customHeight="1">
      <c r="A12" s="28"/>
      <c r="B12" s="33">
        <f>N11+1</f>
        <v>28</v>
      </c>
      <c r="C12" s="15"/>
      <c r="D12" s="33">
        <f>B12+1</f>
        <v>29</v>
      </c>
      <c r="E12" s="15"/>
      <c r="F12" s="33">
        <f>D12+1</f>
        <v>30</v>
      </c>
      <c r="G12" s="15"/>
      <c r="H12" s="33">
        <f>F12+1</f>
        <v>31</v>
      </c>
      <c r="I12" s="27"/>
      <c r="J12" s="33">
        <f>H12+1</f>
        <v>32</v>
      </c>
      <c r="K12" s="15"/>
      <c r="L12" s="33">
        <f>J12+1</f>
        <v>33</v>
      </c>
      <c r="M12" s="15"/>
      <c r="N12" s="33">
        <f>L12+1</f>
        <v>34</v>
      </c>
      <c r="O12" s="31" t="str">
        <f>IF(ISERROR(DATE($N$2,$BC$4,N12))," See Below",SUM(A12,C12,E12,G12,I12,K12,M12))</f>
        <v> See Below</v>
      </c>
      <c r="P12" s="21">
        <f>IF(O12&gt;40,O12-40,0)</f>
        <v>0</v>
      </c>
      <c r="BA12" s="16" t="s">
        <v>32</v>
      </c>
      <c r="BB12" s="16">
        <v>8</v>
      </c>
      <c r="BC12" s="16" t="s">
        <v>7</v>
      </c>
      <c r="BD12" s="16"/>
    </row>
    <row r="13" spans="1:56" ht="24.75" customHeight="1">
      <c r="A13" s="28"/>
      <c r="B13" s="33">
        <f>N12+1</f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>
        <f>IF(ISERROR(DATE($N$2,$BC$4,B13)),""," See Below")</f>
      </c>
      <c r="P13" s="21">
        <f>IF(O13&gt;40,O13-40,0)</f>
        <v>0</v>
      </c>
      <c r="BA13" s="16" t="s">
        <v>33</v>
      </c>
      <c r="BB13" s="16">
        <v>9</v>
      </c>
      <c r="BC13" s="16" t="s">
        <v>8</v>
      </c>
      <c r="BD13" s="16"/>
    </row>
    <row r="14" spans="16:56" ht="3.75" customHeight="1" thickBot="1">
      <c r="P14" s="21"/>
      <c r="BA14" s="16" t="s">
        <v>34</v>
      </c>
      <c r="BB14" s="16">
        <v>10</v>
      </c>
      <c r="BC14" s="16" t="s">
        <v>9</v>
      </c>
      <c r="BD14" s="16"/>
    </row>
    <row r="15" spans="1:56" ht="18.75" customHeight="1" thickTop="1">
      <c r="A15" s="54" t="str">
        <f>VLOOKUP(LEFT(LOWER(K2),3),BA5:BC16,3)</f>
        <v>APRIL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BA15" s="16" t="s">
        <v>35</v>
      </c>
      <c r="BB15" s="16">
        <v>11</v>
      </c>
      <c r="BC15" s="16" t="s">
        <v>10</v>
      </c>
      <c r="BD15" s="16"/>
    </row>
    <row r="16" spans="1:56" ht="13.5" customHeight="1" thickBot="1">
      <c r="A16" s="51" t="s">
        <v>39</v>
      </c>
      <c r="B16" s="52"/>
      <c r="C16" s="51" t="s">
        <v>40</v>
      </c>
      <c r="D16" s="52"/>
      <c r="E16" s="51" t="s">
        <v>41</v>
      </c>
      <c r="F16" s="52"/>
      <c r="G16" s="51" t="s">
        <v>42</v>
      </c>
      <c r="H16" s="52"/>
      <c r="I16" s="51" t="s">
        <v>43</v>
      </c>
      <c r="J16" s="52"/>
      <c r="K16" s="51" t="s">
        <v>44</v>
      </c>
      <c r="L16" s="52"/>
      <c r="M16" s="51" t="s">
        <v>45</v>
      </c>
      <c r="N16" s="51"/>
      <c r="O16" s="25" t="s">
        <v>46</v>
      </c>
      <c r="BA16" s="16" t="s">
        <v>36</v>
      </c>
      <c r="BB16" s="16">
        <v>12</v>
      </c>
      <c r="BC16" s="16" t="s">
        <v>11</v>
      </c>
      <c r="BD16" s="16"/>
    </row>
    <row r="17" spans="1:16" ht="24.75" customHeight="1" thickTop="1">
      <c r="A17" s="14"/>
      <c r="B17" s="34">
        <f>IF(WEEKDAY($BA$3)=1,1,"")</f>
      </c>
      <c r="C17" s="14"/>
      <c r="D17" s="35">
        <f>IF(WEEKDAY($BA$3)=2,1,IF(B17&gt;0,B17+1,""))</f>
      </c>
      <c r="E17" s="14"/>
      <c r="F17" s="35">
        <f>IF(WEEKDAY($BA$3)=3,1,IF(D17&gt;0,D17+1,""))</f>
      </c>
      <c r="G17" s="14"/>
      <c r="H17" s="35">
        <f>IF(WEEKDAY($BA$3)=4,1,IF(F17&gt;0,F17+1,""))</f>
      </c>
      <c r="I17" s="14"/>
      <c r="J17" s="35">
        <f>IF(WEEKDAY($BA$3)=5,1,IF(H17&gt;0,H17+1,""))</f>
        <v>1</v>
      </c>
      <c r="K17" s="14"/>
      <c r="L17" s="35">
        <f>IF(WEEKDAY($BA$3)=6,1,IF(J17&gt;0,J17+1,""))</f>
        <v>2</v>
      </c>
      <c r="M17" s="14"/>
      <c r="N17" s="36">
        <f>IF(WEEKDAY($BA$3)=7,1,IF(L17&gt;0,L17+1,""))</f>
        <v>3</v>
      </c>
      <c r="O17" s="30">
        <f>IF(O12=" See Below",SUM(A12,A17,C12,C17,E12,E17,G12,G17,I12,I17,K12,K17,M12,M17),SUM(A13,A17,C17,E17,G17,I17,K17,M17))</f>
        <v>0</v>
      </c>
      <c r="P17" s="21">
        <f>IF(O17&gt;40,O17-40,0)</f>
        <v>0</v>
      </c>
    </row>
    <row r="18" spans="1:16" ht="24.75" customHeight="1">
      <c r="A18" s="15"/>
      <c r="B18" s="34">
        <f>N17+1</f>
        <v>4</v>
      </c>
      <c r="C18" s="15"/>
      <c r="D18" s="34">
        <f>B18+1</f>
        <v>5</v>
      </c>
      <c r="E18" s="15"/>
      <c r="F18" s="34">
        <f>D18+1</f>
        <v>6</v>
      </c>
      <c r="G18" s="15"/>
      <c r="H18" s="34">
        <f>F18+1</f>
        <v>7</v>
      </c>
      <c r="I18" s="15"/>
      <c r="J18" s="34">
        <f>H18+1</f>
        <v>8</v>
      </c>
      <c r="K18" s="15"/>
      <c r="L18" s="34">
        <f>J18+1</f>
        <v>9</v>
      </c>
      <c r="M18" s="15"/>
      <c r="N18" s="37">
        <f>L18+1</f>
        <v>10</v>
      </c>
      <c r="O18" s="31">
        <f>SUM(A18,C18,E18,G18,I18,K18,M18)</f>
        <v>0</v>
      </c>
      <c r="P18" s="21">
        <f>IF(O18&gt;40,O18-40,0)</f>
        <v>0</v>
      </c>
    </row>
    <row r="19" spans="1:16" ht="24.75" customHeight="1">
      <c r="A19" s="15"/>
      <c r="B19" s="34">
        <f>N18+1</f>
        <v>11</v>
      </c>
      <c r="C19" s="27"/>
      <c r="D19" s="34">
        <f>B19+1</f>
        <v>12</v>
      </c>
      <c r="E19" s="27"/>
      <c r="F19" s="34">
        <f>D19+1</f>
        <v>13</v>
      </c>
      <c r="G19" s="27"/>
      <c r="H19" s="34">
        <f>F19+1</f>
        <v>14</v>
      </c>
      <c r="I19" s="27"/>
      <c r="J19" s="34">
        <f>H19+1</f>
        <v>15</v>
      </c>
      <c r="K19" s="27"/>
      <c r="L19" s="34">
        <f>J19+1</f>
        <v>16</v>
      </c>
      <c r="M19" s="27"/>
      <c r="N19" s="37">
        <f>L19+1</f>
        <v>17</v>
      </c>
      <c r="O19" s="31">
        <f>SUM(A19,C19,E19,G19,I19,K19,M19)</f>
        <v>0</v>
      </c>
      <c r="P19" s="21">
        <f>IF(O19&gt;40,O19-40,0)</f>
        <v>0</v>
      </c>
    </row>
    <row r="20" ht="12.75" customHeight="1" thickBot="1"/>
    <row r="21" spans="1:15" ht="24.75" customHeight="1" thickTop="1">
      <c r="A21" s="57" t="s">
        <v>19</v>
      </c>
      <c r="B21" s="57"/>
      <c r="C21" s="58"/>
      <c r="D21" s="58"/>
      <c r="E21" s="58"/>
      <c r="F21" s="20" t="s">
        <v>49</v>
      </c>
      <c r="G21" s="62">
        <f>SUM(O10,O11,O12,O13,O17,O18,O19)-J21</f>
        <v>0</v>
      </c>
      <c r="H21" s="63"/>
      <c r="I21" s="20" t="s">
        <v>50</v>
      </c>
      <c r="J21" s="62">
        <f>SUM(P10:P19)</f>
        <v>0</v>
      </c>
      <c r="K21" s="63"/>
      <c r="L21" s="19"/>
      <c r="M21" s="13" t="s">
        <v>20</v>
      </c>
      <c r="N21" s="74">
        <f>(C21*G21)+(C21*1.5*J21)</f>
        <v>0</v>
      </c>
      <c r="O21" s="75"/>
    </row>
    <row r="22" spans="1:16" ht="24.75" customHeight="1">
      <c r="A22" s="59" t="s">
        <v>21</v>
      </c>
      <c r="B22" s="59"/>
      <c r="C22" s="59"/>
      <c r="D22" s="61"/>
      <c r="E22" s="61"/>
      <c r="F22" s="61"/>
      <c r="G22" s="61"/>
      <c r="H22" s="61"/>
      <c r="I22" s="61"/>
      <c r="J22" s="12"/>
      <c r="K22" s="76" t="s">
        <v>22</v>
      </c>
      <c r="L22" s="76"/>
      <c r="M22" s="78"/>
      <c r="N22" s="78"/>
      <c r="O22" s="78"/>
      <c r="P22" s="48"/>
    </row>
    <row r="23" spans="1:16" ht="19.5" customHeight="1">
      <c r="A23" s="77" t="s">
        <v>65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9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40" customFormat="1" ht="19.5" customHeight="1">
      <c r="A25" s="38"/>
      <c r="B25" s="38"/>
      <c r="C25" s="41" t="s">
        <v>55</v>
      </c>
      <c r="D25" s="42"/>
      <c r="E25" s="41" t="s">
        <v>56</v>
      </c>
      <c r="F25" s="42"/>
      <c r="G25" s="41" t="s">
        <v>57</v>
      </c>
      <c r="H25" s="42"/>
      <c r="I25" s="41" t="s">
        <v>58</v>
      </c>
      <c r="J25" s="42"/>
      <c r="K25" s="38"/>
      <c r="L25" s="38"/>
      <c r="M25" s="38"/>
      <c r="N25" s="38"/>
      <c r="O25" s="38"/>
      <c r="P25" s="38"/>
    </row>
    <row r="26" spans="1:16" ht="19.5" customHeight="1">
      <c r="A26" s="38"/>
      <c r="B26" s="38"/>
      <c r="C26" s="43"/>
      <c r="D26" s="42"/>
      <c r="E26" s="43"/>
      <c r="F26" s="42"/>
      <c r="G26" s="45"/>
      <c r="H26" s="46"/>
      <c r="I26" s="45"/>
      <c r="J26" s="47"/>
      <c r="K26" s="38"/>
      <c r="L26" s="38"/>
      <c r="M26" s="38"/>
      <c r="N26" s="38"/>
      <c r="O26" s="38"/>
      <c r="P26" s="38"/>
    </row>
    <row r="27" spans="1:16" ht="19.5" customHeight="1">
      <c r="A27" s="38"/>
      <c r="B27" s="38"/>
      <c r="C27" s="43"/>
      <c r="D27" s="42"/>
      <c r="E27" s="43"/>
      <c r="F27" s="42"/>
      <c r="G27" s="45"/>
      <c r="H27" s="46"/>
      <c r="I27" s="45"/>
      <c r="J27" s="47"/>
      <c r="K27" s="38"/>
      <c r="L27" s="38"/>
      <c r="M27" s="38"/>
      <c r="N27" s="38"/>
      <c r="O27" s="38"/>
      <c r="P27" s="38"/>
    </row>
    <row r="28" spans="1:16" ht="19.5" customHeight="1">
      <c r="A28" s="38"/>
      <c r="B28" s="38"/>
      <c r="C28" s="43"/>
      <c r="D28" s="42"/>
      <c r="E28" s="43"/>
      <c r="F28" s="42"/>
      <c r="G28" s="45"/>
      <c r="H28" s="46"/>
      <c r="I28" s="45"/>
      <c r="J28" s="47"/>
      <c r="K28" s="38"/>
      <c r="L28" s="38"/>
      <c r="M28" s="38"/>
      <c r="N28" s="38"/>
      <c r="O28" s="38"/>
      <c r="P28" s="38"/>
    </row>
    <row r="29" spans="1:16" ht="19.5" customHeight="1">
      <c r="A29" s="38"/>
      <c r="B29" s="38"/>
      <c r="C29" s="43"/>
      <c r="D29" s="42"/>
      <c r="E29" s="43"/>
      <c r="F29" s="42"/>
      <c r="G29" s="45"/>
      <c r="H29" s="46"/>
      <c r="I29" s="45"/>
      <c r="J29" s="47"/>
      <c r="K29" s="38"/>
      <c r="L29" s="38"/>
      <c r="M29" s="38"/>
      <c r="N29" s="38"/>
      <c r="O29" s="38"/>
      <c r="P29" s="38"/>
    </row>
    <row r="30" spans="1:16" ht="19.5" customHeight="1">
      <c r="A30" s="38"/>
      <c r="B30" s="38"/>
      <c r="C30" s="43"/>
      <c r="D30" s="42"/>
      <c r="E30" s="43"/>
      <c r="F30" s="42"/>
      <c r="G30" s="45"/>
      <c r="H30" s="46"/>
      <c r="I30" s="45"/>
      <c r="J30" s="47"/>
      <c r="K30" s="38"/>
      <c r="L30" s="38"/>
      <c r="M30" s="38"/>
      <c r="N30" s="38"/>
      <c r="O30" s="38"/>
      <c r="P30" s="38"/>
    </row>
    <row r="31" spans="1:16" ht="19.5" customHeight="1">
      <c r="A31" s="38"/>
      <c r="B31" s="38"/>
      <c r="C31" s="43"/>
      <c r="D31" s="42"/>
      <c r="E31" s="43"/>
      <c r="F31" s="42"/>
      <c r="G31" s="45"/>
      <c r="H31" s="46"/>
      <c r="I31" s="45"/>
      <c r="J31" s="47"/>
      <c r="K31" s="38"/>
      <c r="L31" s="38"/>
      <c r="M31" s="38"/>
      <c r="N31" s="38"/>
      <c r="O31" s="38"/>
      <c r="P31" s="38"/>
    </row>
    <row r="32" spans="1:18" ht="19.5" customHeight="1">
      <c r="A32" s="38"/>
      <c r="B32" s="38"/>
      <c r="C32" s="41" t="s">
        <v>59</v>
      </c>
      <c r="D32" s="42"/>
      <c r="E32" s="41"/>
      <c r="F32" s="42"/>
      <c r="G32" s="66">
        <f>SUM(G26:G31)</f>
        <v>0</v>
      </c>
      <c r="H32" s="67"/>
      <c r="I32" s="66">
        <f>SUM(I26:I31)</f>
        <v>0</v>
      </c>
      <c r="J32" s="67"/>
      <c r="K32" s="38"/>
      <c r="L32" s="38"/>
      <c r="M32" s="12"/>
      <c r="N32" s="39"/>
      <c r="O32" s="39"/>
      <c r="P32" s="39"/>
      <c r="Q32" s="38"/>
      <c r="R32" s="38"/>
    </row>
    <row r="33" spans="1:18" ht="9.75" customHeight="1">
      <c r="A33" s="38"/>
      <c r="B33" s="38"/>
      <c r="C33" s="3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6" ht="24.75" customHeight="1">
      <c r="A34" s="59" t="s">
        <v>23</v>
      </c>
      <c r="B34" s="59"/>
      <c r="C34" s="59"/>
      <c r="D34" s="59"/>
      <c r="E34" s="60"/>
      <c r="F34" s="60"/>
      <c r="G34" s="60"/>
      <c r="H34" s="60"/>
      <c r="I34" s="60"/>
      <c r="J34" s="60"/>
      <c r="K34" s="76" t="s">
        <v>24</v>
      </c>
      <c r="L34" s="76"/>
      <c r="M34" s="53"/>
      <c r="N34" s="53"/>
      <c r="O34" s="53"/>
      <c r="P34" s="53"/>
    </row>
    <row r="35" spans="1:16" ht="24.75" customHeight="1">
      <c r="A35" s="59" t="s">
        <v>60</v>
      </c>
      <c r="B35" s="59"/>
      <c r="C35" s="59"/>
      <c r="D35" s="59"/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3.5" customHeight="1">
      <c r="A37" s="55" t="s">
        <v>61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3.5" customHeight="1">
      <c r="A38" s="55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3.5" customHeight="1">
      <c r="A39" s="55" t="s">
        <v>63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ht="13.5" customHeight="1"/>
    <row r="41" ht="13.5" customHeight="1"/>
    <row r="42" ht="13.5" customHeight="1">
      <c r="O42" s="38"/>
    </row>
    <row r="43" ht="13.5" customHeight="1">
      <c r="O43" s="38"/>
    </row>
    <row r="44" ht="13.5" customHeight="1">
      <c r="O44" s="44"/>
    </row>
    <row r="45" ht="13.5" customHeight="1">
      <c r="O45" s="38"/>
    </row>
    <row r="46" ht="13.5" customHeight="1">
      <c r="O46" s="38"/>
    </row>
    <row r="47" ht="13.5" customHeight="1">
      <c r="O47" s="38"/>
    </row>
    <row r="48" ht="13.5" customHeight="1">
      <c r="O48" s="39"/>
    </row>
    <row r="49" ht="13.5" customHeight="1">
      <c r="O49" s="38"/>
    </row>
    <row r="50" ht="13.5" customHeight="1">
      <c r="O50" s="44"/>
    </row>
    <row r="51" ht="13.5" customHeight="1">
      <c r="O51" s="44"/>
    </row>
    <row r="52" ht="13.5" customHeight="1">
      <c r="O52" s="44"/>
    </row>
    <row r="53" ht="13.5" customHeight="1">
      <c r="O53" s="38"/>
    </row>
    <row r="54" ht="13.5" customHeight="1">
      <c r="O54" s="44"/>
    </row>
    <row r="55" ht="13.5" customHeight="1">
      <c r="O55" s="44"/>
    </row>
    <row r="56" ht="13.5" customHeight="1">
      <c r="O56" s="44"/>
    </row>
    <row r="57" ht="13.5" customHeight="1"/>
    <row r="58" ht="12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password="CC96" sheet="1" objects="1" scenarios="1"/>
  <mergeCells count="48">
    <mergeCell ref="A6:D6"/>
    <mergeCell ref="E6:I6"/>
    <mergeCell ref="A8:O8"/>
    <mergeCell ref="A37:P37"/>
    <mergeCell ref="M9:N9"/>
    <mergeCell ref="I16:J16"/>
    <mergeCell ref="K16:L16"/>
    <mergeCell ref="A35:E35"/>
    <mergeCell ref="K22:L22"/>
    <mergeCell ref="G32:H32"/>
    <mergeCell ref="A38:P38"/>
    <mergeCell ref="M16:N16"/>
    <mergeCell ref="N21:O21"/>
    <mergeCell ref="F35:P35"/>
    <mergeCell ref="J21:K21"/>
    <mergeCell ref="K34:L34"/>
    <mergeCell ref="A23:P23"/>
    <mergeCell ref="M22:O22"/>
    <mergeCell ref="C2:E2"/>
    <mergeCell ref="F2:J2"/>
    <mergeCell ref="I32:J32"/>
    <mergeCell ref="J4:O4"/>
    <mergeCell ref="D5:G5"/>
    <mergeCell ref="K5:L5"/>
    <mergeCell ref="D4:I4"/>
    <mergeCell ref="K9:L9"/>
    <mergeCell ref="K2:L2"/>
    <mergeCell ref="E16:F16"/>
    <mergeCell ref="A39:P39"/>
    <mergeCell ref="G16:H16"/>
    <mergeCell ref="A21:B21"/>
    <mergeCell ref="C21:E21"/>
    <mergeCell ref="A34:D34"/>
    <mergeCell ref="E34:J34"/>
    <mergeCell ref="A22:C22"/>
    <mergeCell ref="D22:I22"/>
    <mergeCell ref="G21:H21"/>
    <mergeCell ref="A36:P36"/>
    <mergeCell ref="A1:H1"/>
    <mergeCell ref="I9:J9"/>
    <mergeCell ref="M34:P34"/>
    <mergeCell ref="A9:B9"/>
    <mergeCell ref="C9:D9"/>
    <mergeCell ref="E9:F9"/>
    <mergeCell ref="G9:H9"/>
    <mergeCell ref="A15:O15"/>
    <mergeCell ref="A16:B16"/>
    <mergeCell ref="C16:D16"/>
  </mergeCells>
  <conditionalFormatting sqref="A10 C10 E10 G10 I10 K10 C12 E12 G12 A12:A13 K12 M11:M12 I12 A17 C17 E17 G17 I17 K17">
    <cfRule type="expression" priority="1" dxfId="5" stopIfTrue="1">
      <formula>ISERROR(DATE($N$2,$BC$4,B10))</formula>
    </cfRule>
  </conditionalFormatting>
  <conditionalFormatting sqref="E19 C19 G19 I19 K19 M19">
    <cfRule type="expression" priority="2" dxfId="5" stopIfTrue="1">
      <formula>AND(D19&gt;15,1)</formula>
    </cfRule>
  </conditionalFormatting>
  <conditionalFormatting sqref="D19 F19 H19 J19 L19 N19">
    <cfRule type="cellIs" priority="3" dxfId="6" operator="greaterThan" stopIfTrue="1">
      <formula>15</formula>
    </cfRule>
  </conditionalFormatting>
  <conditionalFormatting sqref="O10:O13 O17:O19">
    <cfRule type="expression" priority="4" dxfId="7" stopIfTrue="1">
      <formula>OR(AND($BD$2=1,O10&gt;40),AND($BD$2=2,O10&gt;20))</formula>
    </cfRule>
  </conditionalFormatting>
  <conditionalFormatting sqref="N11:N12 L11:L12 J12 H12 F12 D12 B12:B13">
    <cfRule type="expression" priority="5" dxfId="6" stopIfTrue="1">
      <formula>ISERROR(DATE($BD$4,$BC$4,B11))</formula>
    </cfRule>
  </conditionalFormatting>
  <dataValidations count="2">
    <dataValidation type="list" allowBlank="1" showInputMessage="1" showErrorMessage="1" promptTitle="Select Department" sqref="P22">
      <formula1>R42:R54</formula1>
    </dataValidation>
    <dataValidation type="list" allowBlank="1" showDropDown="1" showErrorMessage="1" promptTitle="Select Department" sqref="M22:O22">
      <formula1>O42:O56</formula1>
    </dataValidation>
  </dataValidations>
  <printOptions/>
  <pageMargins left="0.27" right="0.19" top="0.48" bottom="0.55" header="0.5" footer="0.5"/>
  <pageSetup horizontalDpi="600" verticalDpi="600" orientation="portrait" r:id="rId4"/>
  <rowBreaks count="1" manualBreakCount="1">
    <brk id="6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howell</dc:creator>
  <cp:keywords/>
  <dc:description/>
  <cp:lastModifiedBy>reevesje</cp:lastModifiedBy>
  <cp:lastPrinted>2004-07-15T15:06:28Z</cp:lastPrinted>
  <dcterms:created xsi:type="dcterms:W3CDTF">2001-12-07T02:35:11Z</dcterms:created>
  <dcterms:modified xsi:type="dcterms:W3CDTF">2010-05-18T20:22:22Z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898419697</vt:i4>
  </property>
  <property fmtid="{D5CDD505-2E9C-101B-9397-08002B2CF9AE}" pid="3" name="_EmailSubject">
    <vt:lpwstr>Timesheet Form</vt:lpwstr>
  </property>
  <property fmtid="{D5CDD505-2E9C-101B-9397-08002B2CF9AE}" pid="4" name="_AuthorEmail">
    <vt:lpwstr>Nancy.Bremner@oregonstate.edu</vt:lpwstr>
  </property>
  <property fmtid="{D5CDD505-2E9C-101B-9397-08002B2CF9AE}" pid="5" name="_AuthorEmailDisplayName">
    <vt:lpwstr>Bremner, Nancy</vt:lpwstr>
  </property>
  <property fmtid="{D5CDD505-2E9C-101B-9397-08002B2CF9AE}" pid="6" name="_PreviousAdHocReviewCycleID">
    <vt:i4>-1805818884</vt:i4>
  </property>
  <property fmtid="{D5CDD505-2E9C-101B-9397-08002B2CF9AE}" pid="7" name="_ReviewingToolsShownOnce">
    <vt:lpwstr/>
  </property>
</Properties>
</file>